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01.03.2015" sheetId="1" r:id="rId1"/>
  </sheets>
  <definedNames>
    <definedName name="_xlnm._FilterDatabase" localSheetId="0" hidden="1">'01.03.2015'!$A$6:$G$48</definedName>
    <definedName name="_xlnm.Print_Area" localSheetId="0">'01.03.2015'!$A$1:$D$48</definedName>
  </definedNames>
  <calcPr fullCalcOnLoad="1"/>
</workbook>
</file>

<file path=xl/sharedStrings.xml><?xml version="1.0" encoding="utf-8"?>
<sst xmlns="http://schemas.openxmlformats.org/spreadsheetml/2006/main" count="85" uniqueCount="85">
  <si>
    <t>Т10М.0101*</t>
  </si>
  <si>
    <t>Б10М.0101Е</t>
  </si>
  <si>
    <t>Б10М.0101ЕН</t>
  </si>
  <si>
    <t>Б10М.0101ЕР</t>
  </si>
  <si>
    <t>Т10М.6000*</t>
  </si>
  <si>
    <t>Б10М.6000Е</t>
  </si>
  <si>
    <t>Б10М.6000ЕН</t>
  </si>
  <si>
    <t>Т10М2.6000*</t>
  </si>
  <si>
    <t>Б10М2.6000Е</t>
  </si>
  <si>
    <t>Б10М2.6000ЕН</t>
  </si>
  <si>
    <t>Т10МБ.0121*</t>
  </si>
  <si>
    <t>Б10МБ.0121В4</t>
  </si>
  <si>
    <t>Т11.6000*</t>
  </si>
  <si>
    <t>Б11.6000Е1</t>
  </si>
  <si>
    <t>Б11.6000Е1Н</t>
  </si>
  <si>
    <t>Т12.6020*</t>
  </si>
  <si>
    <t>Б12.6020Е</t>
  </si>
  <si>
    <t>Б12.6020ЕН</t>
  </si>
  <si>
    <t>Б12.6020ЕР</t>
  </si>
  <si>
    <t>Б14.6020Е</t>
  </si>
  <si>
    <t>Б14.6020ЕН</t>
  </si>
  <si>
    <t>Б14.6020ЕР</t>
  </si>
  <si>
    <t>Т14.6020*</t>
  </si>
  <si>
    <t>МТ - механическая трансмиссия, ГМТ – гидромеханическая трансмиссия, ПД – пусковой двигатель, ЭССП-электростартерная система пуска двигателя, ЖМТ - жидкостно-масляный теплосъёмник, ЖПУ – жесткое прицепное устройство, МПУ – маятниковое прицепное устройство.</t>
  </si>
  <si>
    <t>Б10М.6100Е</t>
  </si>
  <si>
    <t>Б10М.6100ЕН</t>
  </si>
  <si>
    <t>ЯМЗ 236НЕ2-51, механическая трансмиссия, 6-ти катковая тележка, ЭССП,  6-ти гранная кабина, предпусковой подогреватель двигателя, защита двигателя и трансмиссии, щитки от схода гусениц, полусферический неповоротный  отвал "10Е" с инструментальным ящиком, однозуб. рыхлитель.</t>
  </si>
  <si>
    <t>Д180М,  МТ, 6-катковая тележка, ПД (П-23У) , подогреваетель двигателя, защита двигателя и  трансмиссии, щитки от схода гусениц, ЖПУ, полусферический неповоротный  отвал "10Е" с инструментальным ящиком</t>
  </si>
  <si>
    <t>ЯМЗ 236НЕ2-51, механическая трансмиссия, 6-ти катковая тележка, ЭССП,  6-ти гранная кабина, предпусковой подогреватель двигателя, защита двигателя и трансмиссии, щитки от схода гусениц, полусферический неповоротный  неповоротный  отвал "10Е" с инструментальным ящиком, ЖПУ</t>
  </si>
  <si>
    <t>Двигатель ЯМЗ-236,ГМТ, ЭССП,  предпусковой подогреватель двигателя, защита двигателя и трансмиссии, щитки от схода гусениц, ЖПУ, полусферический неповоротный  отвал "10Е" с инструментальным ящиком</t>
  </si>
  <si>
    <t>Двигатель ЯМЗ-236, планетарный б/р, ГМТ, ЭССП,  предпусковой подогреватель двигателя, защита двигателя и трансмиссии, щитки от схода гусениц, ЖПУ, полусферический неповоротный  отвал "10Е" с инструментальным ящиком</t>
  </si>
  <si>
    <t>Болотоход, Д180М,  МТ, 7-катковая тележка, ПД (П-23У) , подогреваетель двигателя, защита двигателя и трансмиссии, щитки от схода гусениц, МПУ, прямой неповоротный  отвал "10В4" с инструментальным ящиком</t>
  </si>
  <si>
    <t>Двигатель ЯМЗ-236Н-3, 6-катковая тел., ГМТ, ЭССП, новый дизайн кабины и капота, предпусковой подогреватель двигателя, защита двигателя и трансмиссии, щитки от схода гусениц, ЖПУ, полусферический неповоротный  отвал с увеличенной призмой "10Е1" с инструментальным ящико</t>
  </si>
  <si>
    <t>Двигатель ЯМЗ-236Б-4, 7-катковая тел., ГМТ, ЭССП,  предпусковой подогреватель двигателя, защита двигателя и трансмиссии, щитки от схода гусениц, ЖПУ, полусферический неповоротный  отвал (с инструментальным ящиком)</t>
  </si>
  <si>
    <t>Двигатель ЯМЗ-236Б-4, 7-катковая тел., ГМТ, ЭССП, предпусковой подогреватель двигателя, новый дизайн кабины и капота, защита двигателя и трансмиссии, щитки от схода гусениц, ЖПУ, полусферический неповоротный  отвал (с инструментальным ящиком)</t>
  </si>
  <si>
    <t>Д180М,  МТ, 6-катковая тележка, ПД (П-23У) , подогреваетель двигателя, защита двигателя и  трансмиссии, щитки от схода гусениц, полусферический неповоротный  отвал "10Е" с инструментальным ящиком, однозуб. рыхлитель</t>
  </si>
  <si>
    <t>Двигатель ЯМЗ-236, ГМТ, ЭССП, предпусковой подогреватель двигателя, защита двигателя и трансмиссии, щитки от схода гусениц,  полусферический полусферический неповоротный  отвал "10Е" с инструментальным ящиком, однозубый рыхлитель</t>
  </si>
  <si>
    <t>Двигатель ЯМЗ-236, планетарный бортовой редуктор, ГМТ, ЭССП,  предпусковой подогреватель двигателя, защита двигателя и трансмиссии, щитки от схода гусениц, полусферический полусферический неповоротный  отвал "10Е" с инструментальным ящиком, однозубый рыхлитель</t>
  </si>
  <si>
    <t>Двигатель ЯМЗ-236Н-3, 6-катковая тел., ГМТ, ЭССП, новый дизайн кабины и капота, предпусковой подогреватель двигателя, защита двигателя и трансмиссии, щитки от схода гусениц,  полусферический полусферический неповоротный  отвал  с увеличенной призмой "10Е1" с инструментальным ящиком, однозубый рыхлитель</t>
  </si>
  <si>
    <t>Двигатель ЯМЗ-236Б-4, 7-катковая тел., ГМТ, ЭССП,  предпусковой подогреватель двигателя, защита двигателя и трансмиссии, щитки от схода гусениц,  п\сфер. Неповоротный отвал (с инструментальным ящиком), однозуб. рыхлитель</t>
  </si>
  <si>
    <t>Двигатель ЯМЗ-236Б-4, 7-катковая тел., ГМТ, ЭССП, предпусковой подогреватель двигателя, новый дизайн кабины и капота, защита двигателя и трансмиссии, щитки от схода гусениц, п\сфер.неповоротный отвал  (с инструментальным ящиком), однозуб. рыхлитель</t>
  </si>
  <si>
    <t>Д180М,  МТ, 6-катковая тележка, ПД (П-23У) , подогреваетель двигателя, защита двигателя и  трансмиссии, щитки от схода гусениц, полусферический неповоротный отвал "10Е" с инструментальным ящиком, трехзубый рыхлитель</t>
  </si>
  <si>
    <t xml:space="preserve">Двигатель ЯМЗ-236, ГМТ, ЭССП, предпусковой подогреватель двигателя, защита двигателя и трансмиссии, щитки от схода гусениц, полусферический неповоротный  отвал "10Е" с инструментальным ящиком, трехзубый </t>
  </si>
  <si>
    <t>Двигатель ЯМЗ-236Б-4, 7-катковая тел., ГМТ, ЭССП,  предпусковой подогреватель двигателя, защита двигателя и трансмиссии, щитки от схода гусениц, п\сфер. неповоротный отвал (с инструментальным ящиком), трехзубый рыхлитель</t>
  </si>
  <si>
    <t>Двигатель ЯМЗ-236Б-4, 7-катковая тел., ГМТ, ЭССП, предпусковой подогреватель двигателя, новый дизайн кабины и капота, защита двигателя и трансмиссии, щитки от схода гусениц, п\сфер.неповоротный  отвал (с инструментальным ящиком), трехзубый рыхлитель</t>
  </si>
  <si>
    <t>ТРУБОУКЛАДЧИКИ</t>
  </si>
  <si>
    <t>Б10М.6000ЕР</t>
  </si>
  <si>
    <t>"ЧЕЛЯБИНСКИЙ ТРАКТОРНЫЙ ЗАВОД - УРАЛТРАК"</t>
  </si>
  <si>
    <t>ОБЩЕСТВО С ОГРАНИЧЕННОЙ ОТВЕТСТВЕННОСТЬЮ</t>
  </si>
  <si>
    <t>№ п/п</t>
  </si>
  <si>
    <t>Наименование модификации</t>
  </si>
  <si>
    <t>Конструктивные особенности</t>
  </si>
  <si>
    <t>Отпускная цена, руб. с НДС</t>
  </si>
  <si>
    <t>Двигатель ЯМЗ-236,  планетарный бортовой редуктор, ГМТ, ЭССП,  предпусковой подогреватель двигателя, защита двигателя и трансмиссии, щитки от схода гусениц, ЖПУ</t>
  </si>
  <si>
    <t>Двигатель ЯМЗ-236, ГМТ, ЭССП, защита двигателя и трансмиссии, щитки от схода гусениц,  предпусковой подогреватель двигателя, ЖПУ</t>
  </si>
  <si>
    <t>Двигатель ЯМЗ-236Н-3, 6-катковая тел., ГМТ, ЭССП, новый дизайн кабины и капота, предпусковой подогреватель двигателя, защита двигателя и трансмиссии, щитки от схода гусениц,  ЖПУ</t>
  </si>
  <si>
    <t xml:space="preserve">Двигатель ЯМЗ-236Б-4, 7-катковая тел., ГМТ, ЭССП,  предпусковой подогреватель двигателя, защита двигателя и трансмиссии, щитки от схода гусениц, ЖПУ  </t>
  </si>
  <si>
    <t>ДЭТ-400-02Б1Л</t>
  </si>
  <si>
    <t>ДЭТ-400-02Б1Л2</t>
  </si>
  <si>
    <r>
      <t xml:space="preserve">Двигатель 370 л.с. (ЯМЗ-7511), полусферический  отвал,  </t>
    </r>
    <r>
      <rPr>
        <sz val="11"/>
        <rFont val="Times New Roman"/>
        <family val="1"/>
      </rPr>
      <t xml:space="preserve">ROPS-FOPS, </t>
    </r>
    <r>
      <rPr>
        <sz val="9"/>
        <rFont val="Times New Roman"/>
        <family val="1"/>
      </rPr>
      <t>кондиционер RIO-3000</t>
    </r>
  </si>
  <si>
    <r>
      <t xml:space="preserve">Двигатель 370 л.с. (ЯМЗ-7511), полусферический отвал, рыхлитель, </t>
    </r>
    <r>
      <rPr>
        <sz val="11"/>
        <rFont val="Times New Roman"/>
        <family val="1"/>
      </rPr>
      <t xml:space="preserve">ROPS-FOPS, </t>
    </r>
    <r>
      <rPr>
        <sz val="9"/>
        <rFont val="Times New Roman"/>
        <family val="1"/>
      </rPr>
      <t>кондиционер        RIO-3000</t>
    </r>
  </si>
  <si>
    <t>Двигатель ЯМЗ-236Б-4, 7-катковая тел., ГМТ, ЭССП, предпусковой подогреватель двигателя, новый дизайн кабины и капота, защита двигателя и трансмиссии, щитки от схода гусениц, ЖПУ</t>
  </si>
  <si>
    <t>ГУСЕНИЧНЫЕ ТРАКТОРЫ</t>
  </si>
  <si>
    <t>КОЛЁСНЫЕ   ФРОНТАЛЬНЫЕ   ПОГРУЗЧИКИ</t>
  </si>
  <si>
    <t>ГУСЕНИЧНЫЕ   БУЛЬДОЗЕРЫ  И   БУЛЬДОЗЕРНО-РЫХЛИТЕЛЬНЫЕ   АГРЕГАТЫ</t>
  </si>
  <si>
    <t>ТР12.22.01</t>
  </si>
  <si>
    <t>Трубоукладчик, грузоподъемность 12,5 тонн, стрела 7 м, предпусковой подогреватель двигателя</t>
  </si>
  <si>
    <t>ТР12.22.02</t>
  </si>
  <si>
    <t>Трубоукладчик, грузоподъемность 12,5 тонн, стрела 9 м, предпусковой подогреватель двигателя</t>
  </si>
  <si>
    <t>ТР20.22.01</t>
  </si>
  <si>
    <t>ТР20.22.02</t>
  </si>
  <si>
    <t>Трубоукладчик, грузоподъемность 20 тонн, стрела 9 м, предпусковой подогреватель двигателя</t>
  </si>
  <si>
    <t>ПК-46.0001</t>
  </si>
  <si>
    <t>Погрузчик фронтальный, объём ковша 2,4; грузоподъёмность 4,6 тонн</t>
  </si>
  <si>
    <t>ПК-65.0001</t>
  </si>
  <si>
    <t>Погрузчик фронтальный, объём ковша 3,5; грузоподъёмность 6,5 тонн</t>
  </si>
  <si>
    <t>ДЭТ-400-01Б1</t>
  </si>
  <si>
    <t>ДЭТ-400-01Б1Р2</t>
  </si>
  <si>
    <t>Д180М,  МТ, 6-катковая тележка, ПД (П-23У) , подогреваетель двигателя, защита двигателя и  трансмиссии, щитки от схода гусениц, ЖПУ</t>
  </si>
  <si>
    <t>Болотоход, Д180М,  МТ, 7-катковая тележка, ПД (П-23У) , подогреваетель двигателя, защита двигателя и  трансмиссии, щитки от схода гусениц, МПУ</t>
  </si>
  <si>
    <t>Трубоукладчик, грузоподъемность 20 тонн, стрела 7м, предпусковой подогреватель двигателя</t>
  </si>
  <si>
    <t xml:space="preserve"> Прайс на технику с 01.03.2015 года </t>
  </si>
  <si>
    <t xml:space="preserve">* -  без гидроцилиндров и РВД </t>
  </si>
  <si>
    <r>
      <t xml:space="preserve">Двигатель 370 л.с. (ЯМЗ-7511),  </t>
    </r>
    <r>
      <rPr>
        <sz val="11"/>
        <rFont val="Times New Roman"/>
        <family val="1"/>
      </rPr>
      <t xml:space="preserve">ROPS-FOPS, </t>
    </r>
    <r>
      <rPr>
        <sz val="9"/>
        <rFont val="Times New Roman"/>
        <family val="1"/>
      </rPr>
      <t>кондиционер RIO-3000,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полусферический отвал,  лебёдка Н-110 и корчеватель</t>
    </r>
  </si>
  <si>
    <r>
      <t xml:space="preserve">Двигатель 370 л.с. (ЯМЗ-7511),  </t>
    </r>
    <r>
      <rPr>
        <sz val="11"/>
        <rFont val="Times New Roman"/>
        <family val="1"/>
      </rPr>
      <t xml:space="preserve">ROPS-FOPS, </t>
    </r>
    <r>
      <rPr>
        <sz val="9"/>
        <rFont val="Times New Roman"/>
        <family val="1"/>
      </rPr>
      <t xml:space="preserve">кондиционер RIO-3000, 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полусферический отвал, лебёдка Н-110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</si>
</sst>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%"/>
  </numFmts>
  <fonts count="45">
    <font>
      <sz val="10"/>
      <name val="Arial Cyr"/>
      <family val="0"/>
    </font>
    <font>
      <sz val="10"/>
      <name val="Arial Black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3.875" style="6" customWidth="1"/>
    <col min="2" max="2" width="15.75390625" style="6" customWidth="1"/>
    <col min="3" max="3" width="77.875" style="5" customWidth="1"/>
    <col min="4" max="4" width="11.375" style="6" customWidth="1"/>
    <col min="5" max="16384" width="9.125" style="6" customWidth="1"/>
  </cols>
  <sheetData>
    <row r="1" spans="1:4" ht="15">
      <c r="A1" s="8" t="s">
        <v>47</v>
      </c>
      <c r="B1" s="8"/>
      <c r="C1" s="8"/>
      <c r="D1" s="8"/>
    </row>
    <row r="2" spans="1:4" ht="12.75">
      <c r="A2" s="9" t="s">
        <v>48</v>
      </c>
      <c r="B2" s="9"/>
      <c r="C2" s="9"/>
      <c r="D2" s="9"/>
    </row>
    <row r="3" spans="1:4" s="7" customFormat="1" ht="16.5" customHeight="1">
      <c r="A3" s="10" t="s">
        <v>81</v>
      </c>
      <c r="B3" s="10"/>
      <c r="C3" s="10"/>
      <c r="D3" s="10"/>
    </row>
    <row r="4" spans="1:6" s="7" customFormat="1" ht="16.5" customHeight="1">
      <c r="A4" s="11"/>
      <c r="B4" s="11"/>
      <c r="C4" s="11"/>
      <c r="D4" s="11"/>
      <c r="E4" s="12"/>
      <c r="F4" s="12"/>
    </row>
    <row r="5" spans="1:7" ht="27" customHeight="1">
      <c r="A5" s="13" t="s">
        <v>49</v>
      </c>
      <c r="B5" s="13" t="s">
        <v>50</v>
      </c>
      <c r="C5" s="14" t="s">
        <v>51</v>
      </c>
      <c r="D5" s="15" t="s">
        <v>52</v>
      </c>
      <c r="E5" s="16"/>
      <c r="F5" s="16"/>
      <c r="G5" s="16"/>
    </row>
    <row r="6" spans="1:4" ht="15" customHeight="1">
      <c r="A6" s="13"/>
      <c r="B6" s="13"/>
      <c r="C6" s="14"/>
      <c r="D6" s="15"/>
    </row>
    <row r="7" spans="1:4" ht="12.75">
      <c r="A7" s="17" t="s">
        <v>62</v>
      </c>
      <c r="B7" s="18"/>
      <c r="C7" s="18"/>
      <c r="D7" s="19"/>
    </row>
    <row r="8" spans="1:4" ht="24">
      <c r="A8" s="1">
        <v>1</v>
      </c>
      <c r="B8" s="2" t="s">
        <v>0</v>
      </c>
      <c r="C8" s="3" t="s">
        <v>78</v>
      </c>
      <c r="D8" s="4">
        <f>4334529+17570</f>
        <v>4352099</v>
      </c>
    </row>
    <row r="9" spans="1:4" ht="24">
      <c r="A9" s="1">
        <v>2</v>
      </c>
      <c r="B9" s="2" t="s">
        <v>4</v>
      </c>
      <c r="C9" s="3" t="s">
        <v>54</v>
      </c>
      <c r="D9" s="4">
        <f>4546670+17570</f>
        <v>4564240</v>
      </c>
    </row>
    <row r="10" spans="1:4" ht="24">
      <c r="A10" s="1">
        <v>3</v>
      </c>
      <c r="B10" s="2" t="s">
        <v>7</v>
      </c>
      <c r="C10" s="3" t="s">
        <v>53</v>
      </c>
      <c r="D10" s="4">
        <f>4635170+17570</f>
        <v>4652740</v>
      </c>
    </row>
    <row r="11" spans="1:4" ht="24">
      <c r="A11" s="1">
        <v>4</v>
      </c>
      <c r="B11" s="2" t="s">
        <v>10</v>
      </c>
      <c r="C11" s="3" t="s">
        <v>79</v>
      </c>
      <c r="D11" s="4">
        <f>4458500+17570</f>
        <v>4476070</v>
      </c>
    </row>
    <row r="12" spans="1:4" ht="27.75" customHeight="1">
      <c r="A12" s="1">
        <v>5</v>
      </c>
      <c r="B12" s="2" t="s">
        <v>12</v>
      </c>
      <c r="C12" s="3" t="s">
        <v>55</v>
      </c>
      <c r="D12" s="4">
        <f>4635170+17570</f>
        <v>4652740</v>
      </c>
    </row>
    <row r="13" spans="1:4" ht="24">
      <c r="A13" s="1">
        <v>6</v>
      </c>
      <c r="B13" s="2" t="s">
        <v>15</v>
      </c>
      <c r="C13" s="3" t="s">
        <v>56</v>
      </c>
      <c r="D13" s="4">
        <f>5524910+17570</f>
        <v>5542480</v>
      </c>
    </row>
    <row r="14" spans="1:4" ht="24">
      <c r="A14" s="1">
        <v>7</v>
      </c>
      <c r="B14" s="2" t="s">
        <v>22</v>
      </c>
      <c r="C14" s="3" t="s">
        <v>61</v>
      </c>
      <c r="D14" s="4">
        <f>5650610+17570</f>
        <v>5668180</v>
      </c>
    </row>
    <row r="15" spans="1:4" ht="12.75">
      <c r="A15" s="17" t="s">
        <v>64</v>
      </c>
      <c r="B15" s="18"/>
      <c r="C15" s="18"/>
      <c r="D15" s="19"/>
    </row>
    <row r="16" spans="1:4" ht="36">
      <c r="A16" s="1">
        <v>8</v>
      </c>
      <c r="B16" s="2" t="s">
        <v>1</v>
      </c>
      <c r="C16" s="3" t="s">
        <v>27</v>
      </c>
      <c r="D16" s="4">
        <f>4334529+17570+268100</f>
        <v>4620199</v>
      </c>
    </row>
    <row r="17" spans="1:4" ht="39" customHeight="1">
      <c r="A17" s="1">
        <v>9</v>
      </c>
      <c r="B17" s="2" t="s">
        <v>24</v>
      </c>
      <c r="C17" s="3" t="s">
        <v>28</v>
      </c>
      <c r="D17" s="4">
        <f>4334530+17570+268100</f>
        <v>4620200</v>
      </c>
    </row>
    <row r="18" spans="1:4" ht="36">
      <c r="A18" s="1">
        <v>10</v>
      </c>
      <c r="B18" s="2" t="s">
        <v>5</v>
      </c>
      <c r="C18" s="3" t="s">
        <v>29</v>
      </c>
      <c r="D18" s="4">
        <f>4546670+17570+268100</f>
        <v>4832340</v>
      </c>
    </row>
    <row r="19" spans="1:4" ht="36">
      <c r="A19" s="1">
        <v>11</v>
      </c>
      <c r="B19" s="2" t="s">
        <v>8</v>
      </c>
      <c r="C19" s="3" t="s">
        <v>30</v>
      </c>
      <c r="D19" s="4">
        <f>4635170+17570+268100</f>
        <v>4920840</v>
      </c>
    </row>
    <row r="20" spans="1:4" ht="36">
      <c r="A20" s="1">
        <v>12</v>
      </c>
      <c r="B20" s="2" t="s">
        <v>11</v>
      </c>
      <c r="C20" s="3" t="s">
        <v>31</v>
      </c>
      <c r="D20" s="4">
        <f>4458500+17570+288510</f>
        <v>4764580</v>
      </c>
    </row>
    <row r="21" spans="1:4" ht="36">
      <c r="A21" s="1">
        <v>13</v>
      </c>
      <c r="B21" s="2" t="s">
        <v>13</v>
      </c>
      <c r="C21" s="3" t="s">
        <v>32</v>
      </c>
      <c r="D21" s="4">
        <f>4635170+17570+291620</f>
        <v>4944360</v>
      </c>
    </row>
    <row r="22" spans="1:4" ht="36">
      <c r="A22" s="1">
        <v>14</v>
      </c>
      <c r="B22" s="2" t="s">
        <v>16</v>
      </c>
      <c r="C22" s="3" t="s">
        <v>33</v>
      </c>
      <c r="D22" s="4">
        <f>5524910+17570+323560</f>
        <v>5866040</v>
      </c>
    </row>
    <row r="23" spans="1:4" ht="36">
      <c r="A23" s="1">
        <v>15</v>
      </c>
      <c r="B23" s="2" t="s">
        <v>19</v>
      </c>
      <c r="C23" s="3" t="s">
        <v>34</v>
      </c>
      <c r="D23" s="4">
        <f>5650610+17570+323560</f>
        <v>5991740</v>
      </c>
    </row>
    <row r="24" spans="1:4" ht="36">
      <c r="A24" s="1">
        <v>16</v>
      </c>
      <c r="B24" s="2" t="s">
        <v>2</v>
      </c>
      <c r="C24" s="3" t="s">
        <v>35</v>
      </c>
      <c r="D24" s="4">
        <f>4334529+268100+203400</f>
        <v>4806029</v>
      </c>
    </row>
    <row r="25" spans="1:4" ht="36">
      <c r="A25" s="1">
        <v>17</v>
      </c>
      <c r="B25" s="2" t="s">
        <v>25</v>
      </c>
      <c r="C25" s="3" t="s">
        <v>26</v>
      </c>
      <c r="D25" s="4">
        <f>4334530+268100+203400</f>
        <v>4806030</v>
      </c>
    </row>
    <row r="26" spans="1:4" ht="36">
      <c r="A26" s="1">
        <v>18</v>
      </c>
      <c r="B26" s="2" t="s">
        <v>6</v>
      </c>
      <c r="C26" s="3" t="s">
        <v>36</v>
      </c>
      <c r="D26" s="4">
        <f>4546670+268100+203400</f>
        <v>5018170</v>
      </c>
    </row>
    <row r="27" spans="1:4" ht="36">
      <c r="A27" s="1">
        <v>19</v>
      </c>
      <c r="B27" s="2" t="s">
        <v>9</v>
      </c>
      <c r="C27" s="3" t="s">
        <v>37</v>
      </c>
      <c r="D27" s="4">
        <f>4635170+268100+203400</f>
        <v>5106670</v>
      </c>
    </row>
    <row r="28" spans="1:4" ht="48">
      <c r="A28" s="1">
        <v>20</v>
      </c>
      <c r="B28" s="2" t="s">
        <v>14</v>
      </c>
      <c r="C28" s="3" t="s">
        <v>38</v>
      </c>
      <c r="D28" s="4">
        <f>4635170+291620+203400</f>
        <v>5130190</v>
      </c>
    </row>
    <row r="29" spans="1:4" ht="36">
      <c r="A29" s="1">
        <v>21</v>
      </c>
      <c r="B29" s="2" t="s">
        <v>17</v>
      </c>
      <c r="C29" s="3" t="s">
        <v>39</v>
      </c>
      <c r="D29" s="4">
        <f>5524910+323560+203400</f>
        <v>6051870</v>
      </c>
    </row>
    <row r="30" spans="1:4" ht="36">
      <c r="A30" s="1">
        <v>22</v>
      </c>
      <c r="B30" s="2" t="s">
        <v>20</v>
      </c>
      <c r="C30" s="3" t="s">
        <v>40</v>
      </c>
      <c r="D30" s="4">
        <f>5650610+323560+203400</f>
        <v>6177570</v>
      </c>
    </row>
    <row r="31" spans="1:4" ht="36">
      <c r="A31" s="1">
        <v>23</v>
      </c>
      <c r="B31" s="2" t="s">
        <v>3</v>
      </c>
      <c r="C31" s="3" t="s">
        <v>41</v>
      </c>
      <c r="D31" s="4">
        <f>4334529+268100+271630</f>
        <v>4874259</v>
      </c>
    </row>
    <row r="32" spans="1:4" ht="36">
      <c r="A32" s="1">
        <v>24</v>
      </c>
      <c r="B32" s="2" t="s">
        <v>46</v>
      </c>
      <c r="C32" s="3" t="s">
        <v>42</v>
      </c>
      <c r="D32" s="4">
        <f>4546670+268100+271630</f>
        <v>5086400</v>
      </c>
    </row>
    <row r="33" spans="1:4" ht="36">
      <c r="A33" s="1">
        <v>25</v>
      </c>
      <c r="B33" s="2" t="s">
        <v>18</v>
      </c>
      <c r="C33" s="3" t="s">
        <v>43</v>
      </c>
      <c r="D33" s="4">
        <f>5524910+323560+271630</f>
        <v>6120100</v>
      </c>
    </row>
    <row r="34" spans="1:4" ht="36">
      <c r="A34" s="1">
        <v>26</v>
      </c>
      <c r="B34" s="2" t="s">
        <v>21</v>
      </c>
      <c r="C34" s="3" t="s">
        <v>44</v>
      </c>
      <c r="D34" s="4">
        <f>5650610+323560+271630</f>
        <v>6245800</v>
      </c>
    </row>
    <row r="35" spans="1:4" ht="15">
      <c r="A35" s="1">
        <v>27</v>
      </c>
      <c r="B35" s="2" t="s">
        <v>76</v>
      </c>
      <c r="C35" s="3" t="s">
        <v>59</v>
      </c>
      <c r="D35" s="4">
        <v>12472070</v>
      </c>
    </row>
    <row r="36" spans="1:4" ht="27">
      <c r="A36" s="1">
        <v>28</v>
      </c>
      <c r="B36" s="2" t="s">
        <v>77</v>
      </c>
      <c r="C36" s="3" t="s">
        <v>60</v>
      </c>
      <c r="D36" s="4">
        <v>13009810</v>
      </c>
    </row>
    <row r="37" spans="1:4" ht="27" customHeight="1">
      <c r="A37" s="1">
        <v>29</v>
      </c>
      <c r="B37" s="2" t="s">
        <v>57</v>
      </c>
      <c r="C37" s="3" t="s">
        <v>83</v>
      </c>
      <c r="D37" s="4">
        <v>15217550</v>
      </c>
    </row>
    <row r="38" spans="1:4" ht="31.5" customHeight="1">
      <c r="A38" s="1">
        <v>30</v>
      </c>
      <c r="B38" s="2" t="s">
        <v>58</v>
      </c>
      <c r="C38" s="3" t="s">
        <v>84</v>
      </c>
      <c r="D38" s="4">
        <v>15071170</v>
      </c>
    </row>
    <row r="39" spans="1:4" ht="12.75">
      <c r="A39" s="17" t="s">
        <v>45</v>
      </c>
      <c r="B39" s="18"/>
      <c r="C39" s="18"/>
      <c r="D39" s="19"/>
    </row>
    <row r="40" spans="1:4" ht="12.75">
      <c r="A40" s="1">
        <v>31</v>
      </c>
      <c r="B40" s="2" t="s">
        <v>65</v>
      </c>
      <c r="C40" s="3" t="s">
        <v>66</v>
      </c>
      <c r="D40" s="4">
        <v>6842240</v>
      </c>
    </row>
    <row r="41" spans="1:4" ht="15" customHeight="1">
      <c r="A41" s="1">
        <v>32</v>
      </c>
      <c r="B41" s="2" t="s">
        <v>67</v>
      </c>
      <c r="C41" s="3" t="s">
        <v>68</v>
      </c>
      <c r="D41" s="4">
        <v>7024220</v>
      </c>
    </row>
    <row r="42" spans="1:4" ht="12.75">
      <c r="A42" s="1">
        <v>33</v>
      </c>
      <c r="B42" s="2" t="s">
        <v>69</v>
      </c>
      <c r="C42" s="3" t="s">
        <v>80</v>
      </c>
      <c r="D42" s="4">
        <v>7673510</v>
      </c>
    </row>
    <row r="43" spans="1:4" ht="12.75">
      <c r="A43" s="1">
        <v>34</v>
      </c>
      <c r="B43" s="2" t="s">
        <v>70</v>
      </c>
      <c r="C43" s="3" t="s">
        <v>71</v>
      </c>
      <c r="D43" s="4">
        <v>7865830</v>
      </c>
    </row>
    <row r="44" spans="1:4" ht="12.75">
      <c r="A44" s="17" t="s">
        <v>63</v>
      </c>
      <c r="B44" s="18"/>
      <c r="C44" s="18"/>
      <c r="D44" s="19"/>
    </row>
    <row r="45" spans="1:4" ht="12.75">
      <c r="A45" s="1">
        <v>35</v>
      </c>
      <c r="B45" s="2" t="s">
        <v>72</v>
      </c>
      <c r="C45" s="3" t="s">
        <v>73</v>
      </c>
      <c r="D45" s="4">
        <v>4816260</v>
      </c>
    </row>
    <row r="46" spans="1:4" ht="12.75">
      <c r="A46" s="1">
        <v>36</v>
      </c>
      <c r="B46" s="2" t="s">
        <v>74</v>
      </c>
      <c r="C46" s="3" t="s">
        <v>75</v>
      </c>
      <c r="D46" s="4">
        <v>6220330</v>
      </c>
    </row>
    <row r="47" spans="1:4" ht="12.75">
      <c r="A47" s="20" t="s">
        <v>82</v>
      </c>
      <c r="B47" s="20"/>
      <c r="C47" s="20"/>
      <c r="D47" s="20"/>
    </row>
    <row r="48" spans="1:4" ht="47.25" customHeight="1">
      <c r="A48" s="21" t="s">
        <v>23</v>
      </c>
      <c r="B48" s="21"/>
      <c r="C48" s="21"/>
      <c r="D48" s="21"/>
    </row>
  </sheetData>
  <sheetProtection/>
  <autoFilter ref="A6:G48"/>
  <mergeCells count="16">
    <mergeCell ref="A7:D7"/>
    <mergeCell ref="A15:D15"/>
    <mergeCell ref="A39:D39"/>
    <mergeCell ref="A44:D44"/>
    <mergeCell ref="A47:D47"/>
    <mergeCell ref="A48:D48"/>
    <mergeCell ref="A1:D1"/>
    <mergeCell ref="A2:D2"/>
    <mergeCell ref="A3:D3"/>
    <mergeCell ref="A4:D4"/>
    <mergeCell ref="E4:F4"/>
    <mergeCell ref="A5:A6"/>
    <mergeCell ref="B5:B6"/>
    <mergeCell ref="C5:C6"/>
    <mergeCell ref="D5:D6"/>
    <mergeCell ref="E5:G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3"/>
  <legacyDrawing r:id="rId2"/>
  <oleObjects>
    <oleObject progId="PBrush" shapeId="12047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"ЧТЗ-Уралтрак"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Ponomareva_O</dc:creator>
  <cp:keywords/>
  <dc:description/>
  <cp:lastModifiedBy>Ponomareva_O</cp:lastModifiedBy>
  <cp:lastPrinted>2014-07-29T03:04:03Z</cp:lastPrinted>
  <dcterms:created xsi:type="dcterms:W3CDTF">2011-01-20T11:23:43Z</dcterms:created>
  <dcterms:modified xsi:type="dcterms:W3CDTF">2015-02-18T09:50:43Z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